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trubygag/Documents/Think Tank/Dancester/"/>
    </mc:Choice>
  </mc:AlternateContent>
  <xr:revisionPtr revIDLastSave="0" documentId="13_ncr:1_{230D8B41-33FD-7B44-9EC7-9E2735B4EBE4}" xr6:coauthVersionLast="45" xr6:coauthVersionMax="45" xr10:uidLastSave="{00000000-0000-0000-0000-000000000000}"/>
  <bookViews>
    <workbookView xWindow="0" yWindow="460" windowWidth="28800" windowHeight="16320" tabRatio="500" xr2:uid="{00000000-000D-0000-FFFF-FFFF00000000}"/>
  </bookViews>
  <sheets>
    <sheet name="Budget Details" sheetId="2" r:id="rId1"/>
    <sheet name="Budget Summary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D33" i="2"/>
  <c r="C25" i="1" l="1"/>
  <c r="D64" i="2"/>
  <c r="D63" i="2"/>
  <c r="D62" i="2"/>
  <c r="C9" i="2" l="1"/>
  <c r="C10" i="2" s="1"/>
  <c r="E33" i="2"/>
  <c r="E29" i="2"/>
  <c r="F29" i="2" s="1"/>
  <c r="E30" i="2"/>
  <c r="F30" i="2" s="1"/>
  <c r="E31" i="2"/>
  <c r="F31" i="2" s="1"/>
  <c r="E32" i="2"/>
  <c r="F32" i="2" s="1"/>
  <c r="F6" i="1"/>
  <c r="E9" i="2" l="1"/>
  <c r="D6" i="1" s="1"/>
  <c r="B6" i="1"/>
  <c r="F33" i="2"/>
  <c r="C19" i="1" s="1"/>
  <c r="E19" i="1" s="1"/>
  <c r="G6" i="1"/>
  <c r="C12" i="1"/>
  <c r="C29" i="1" s="1"/>
  <c r="J5" i="2"/>
  <c r="L5" i="2"/>
  <c r="L6" i="2"/>
  <c r="J6" i="2"/>
  <c r="J7" i="2" s="1"/>
  <c r="D10" i="2"/>
  <c r="D20" i="2"/>
  <c r="B9" i="1" s="1"/>
  <c r="E10" i="2"/>
  <c r="D66" i="2"/>
  <c r="C22" i="1" s="1"/>
  <c r="D54" i="2"/>
  <c r="C21" i="1" s="1"/>
  <c r="E21" i="1" s="1"/>
  <c r="D44" i="2"/>
  <c r="C20" i="1" s="1"/>
  <c r="E20" i="1" s="1"/>
  <c r="E22" i="1" l="1"/>
  <c r="B25" i="1"/>
  <c r="D25" i="1" s="1"/>
  <c r="D68" i="2"/>
  <c r="D75" i="2" s="1"/>
  <c r="D22" i="2"/>
  <c r="D46" i="2" s="1"/>
  <c r="L7" i="2"/>
  <c r="D74" i="2" l="1"/>
  <c r="D56" i="2"/>
  <c r="D58" i="2" s="1"/>
  <c r="D76" i="2"/>
  <c r="B12" i="1"/>
  <c r="D9" i="1"/>
  <c r="E54" i="2" l="1"/>
  <c r="D12" i="1"/>
  <c r="B29" i="1"/>
  <c r="D29" i="1" s="1"/>
</calcChain>
</file>

<file path=xl/sharedStrings.xml><?xml version="1.0" encoding="utf-8"?>
<sst xmlns="http://schemas.openxmlformats.org/spreadsheetml/2006/main" count="93" uniqueCount="63">
  <si>
    <t>REVENUES</t>
  </si>
  <si>
    <t>Tickets</t>
  </si>
  <si>
    <t>Estimated Number of Tickets</t>
  </si>
  <si>
    <t>Cost Per Ticket</t>
  </si>
  <si>
    <t>Other Revenue Item</t>
  </si>
  <si>
    <t>Actual Ticket Sales</t>
  </si>
  <si>
    <t>Actual Ticket Revenue</t>
  </si>
  <si>
    <t>Difference</t>
  </si>
  <si>
    <t>Estimated Ticket Revenue</t>
  </si>
  <si>
    <t>Total Estimated Other Revenue</t>
  </si>
  <si>
    <t>Actual Other Revenue</t>
  </si>
  <si>
    <t>Food &amp; Drink</t>
  </si>
  <si>
    <t>EXPENSES</t>
  </si>
  <si>
    <t>Item</t>
  </si>
  <si>
    <t>Total Estimated Costs</t>
  </si>
  <si>
    <t>Actual Total Cost</t>
  </si>
  <si>
    <t>Food</t>
  </si>
  <si>
    <t>Drink</t>
  </si>
  <si>
    <t>Other Revenue</t>
  </si>
  <si>
    <t>Other</t>
  </si>
  <si>
    <t>Cutlery</t>
  </si>
  <si>
    <t>Space &amp; Entertainment</t>
  </si>
  <si>
    <t>Venue Rental</t>
  </si>
  <si>
    <t>Entertainment</t>
  </si>
  <si>
    <t>Photography</t>
  </si>
  <si>
    <t>Chaperones</t>
  </si>
  <si>
    <t>Law Enforcement</t>
  </si>
  <si>
    <t>Decorations &amp; Marketing</t>
  </si>
  <si>
    <t>Dance Decorations</t>
  </si>
  <si>
    <t>Marketing Materials</t>
  </si>
  <si>
    <t>Miscellaneous</t>
  </si>
  <si>
    <t>TOTAL</t>
  </si>
  <si>
    <t>TOTAL ESTIMATED REVENUES</t>
  </si>
  <si>
    <t>TOTAL ESTIMATED EXPENSES</t>
  </si>
  <si>
    <t>TOTAL ACTUAL EXPENSES</t>
  </si>
  <si>
    <t>PROFITS</t>
  </si>
  <si>
    <t>TOTAL ESTIMATED REVENUE</t>
  </si>
  <si>
    <t>TOTAL ESTIMATED PROFIT</t>
  </si>
  <si>
    <t>TOTAL ACTUAL REVENUE</t>
  </si>
  <si>
    <t>TOTAL ACTUAL PROFIT</t>
  </si>
  <si>
    <t xml:space="preserve"> Budgeted Ticket Revenue</t>
  </si>
  <si>
    <t>Estimated Other Revenue Items</t>
  </si>
  <si>
    <t>Total Revenue</t>
  </si>
  <si>
    <t>Estimated Total Revenue</t>
  </si>
  <si>
    <t>Actual Total Revenue</t>
  </si>
  <si>
    <t>Price Per Person</t>
  </si>
  <si>
    <t>Estimated Number of People</t>
  </si>
  <si>
    <t>Estimated Number of Students</t>
  </si>
  <si>
    <t>Estimated Total Cost</t>
  </si>
  <si>
    <t>Total Estimated Cost</t>
  </si>
  <si>
    <t>Total Expenses</t>
  </si>
  <si>
    <t>Estimated Total Expenses</t>
  </si>
  <si>
    <t>Actual Total Expenses</t>
  </si>
  <si>
    <t>NET PROFIT/LOSS</t>
  </si>
  <si>
    <t>Estimated Profit/Loss</t>
  </si>
  <si>
    <t>Actual Profit/Loss</t>
  </si>
  <si>
    <t>Transportation</t>
  </si>
  <si>
    <t>Post-Prom Venue</t>
  </si>
  <si>
    <t>Post-prom food/drink</t>
  </si>
  <si>
    <t>FREE with My School Dance</t>
  </si>
  <si>
    <t>$ Left After Major Expenses</t>
  </si>
  <si>
    <t>$ Left After BIG Decorations</t>
  </si>
  <si>
    <t>Per person budget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</si>
</sst>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3" x14ac:knownFonts="1">
    <font>
      <sz val="12"/>
      <color theme="1"/>
      <name val="Calibri"/>
      <family val="2"/>
      <scheme val="minor"/>
    </font>
    <font>
      <b/>
      <sz val="18"/>
      <color rgb="FFFF2F92"/>
      <name val="Britannic Bold"/>
    </font>
    <font>
      <sz val="16"/>
      <color theme="0"/>
      <name val="Copperplate Gothic Bold"/>
      <family val="5"/>
    </font>
    <font>
      <sz val="12"/>
      <color rgb="FF9437FF"/>
      <name val="Britannic Bold"/>
    </font>
    <font>
      <sz val="16"/>
      <color rgb="FF9437FF"/>
      <name val="Britannic Bold"/>
    </font>
    <font>
      <b/>
      <sz val="12"/>
      <color rgb="FF9437FF"/>
      <name val="Britannic Bold"/>
    </font>
    <font>
      <sz val="12"/>
      <color rgb="FFFF2F92"/>
      <name val="Britannic Bold"/>
    </font>
    <font>
      <sz val="12"/>
      <color rgb="FF171EE6"/>
      <name val="Calibri"/>
      <family val="2"/>
      <scheme val="minor"/>
    </font>
    <font>
      <b/>
      <sz val="12"/>
      <color rgb="FF171EE6"/>
      <name val="Britannic Bold"/>
    </font>
    <font>
      <b/>
      <sz val="16"/>
      <color rgb="FFFF2F92"/>
      <name val="Britannic Bold"/>
    </font>
    <font>
      <sz val="18"/>
      <color rgb="FF20358F"/>
      <name val="Britannic Bold"/>
    </font>
    <font>
      <sz val="16"/>
      <color rgb="FF20358F"/>
      <name val="Copperplate Gothic Bold"/>
      <family val="5"/>
    </font>
    <font>
      <b/>
      <sz val="18"/>
      <color rgb="FF20358F"/>
      <name val="Britannic Bold"/>
    </font>
    <font>
      <sz val="12"/>
      <color rgb="FF20358F"/>
      <name val="Calibri"/>
      <family val="2"/>
      <scheme val="minor"/>
    </font>
    <font>
      <sz val="12"/>
      <color rgb="FF20358F"/>
      <name val="Britannic Bold"/>
    </font>
    <font>
      <sz val="16"/>
      <color rgb="FF7030A0"/>
      <name val="Britannic Bold"/>
    </font>
    <font>
      <sz val="12"/>
      <color rgb="FF7030A0"/>
      <name val="Calibri"/>
      <family val="2"/>
      <scheme val="minor"/>
    </font>
    <font>
      <b/>
      <sz val="12"/>
      <color rgb="FF7030A0"/>
      <name val="Britannic Bold"/>
    </font>
    <font>
      <sz val="12"/>
      <color rgb="FF7030A0"/>
      <name val="Britannic Bold"/>
    </font>
    <font>
      <b/>
      <sz val="12"/>
      <color rgb="FF20358F"/>
      <name val="Britannic Bold"/>
    </font>
    <font>
      <sz val="16"/>
      <color rgb="FFFFE53B"/>
      <name val="Copperplate Gothic Bold"/>
      <family val="5"/>
    </font>
    <font>
      <sz val="12"/>
      <color rgb="FFFFE53B"/>
      <name val="Britannic Bold"/>
    </font>
    <font>
      <b/>
      <sz val="16"/>
      <color rgb="FF20358F"/>
      <name val="Britannic Bold"/>
    </font>
    <font>
      <b/>
      <sz val="20"/>
      <color rgb="FF20358F"/>
      <name val="Britannic Bold"/>
    </font>
    <font>
      <sz val="14"/>
      <color rgb="FF7030A0"/>
      <name val="Britannic Bold"/>
    </font>
    <font>
      <sz val="20"/>
      <color rgb="FF7030A0"/>
      <name val="Britannic Bold"/>
    </font>
    <font>
      <sz val="20"/>
      <color rgb="FF20358F"/>
      <name val="Britannic Bold"/>
    </font>
    <font>
      <sz val="12"/>
      <color rgb="FFFFE53B"/>
      <name val="Calibri"/>
      <family val="2"/>
      <scheme val="minor"/>
    </font>
    <font>
      <sz val="12"/>
      <color rgb="FFFFFFFF"/>
      <name val="Calibri"/>
      <family val="2"/>
      <scheme val="minor"/>
    </font>
    <font>
      <sz val="16"/>
      <color rgb="FFFFFFFF"/>
      <name val="Copperplate Gothic Bold"/>
      <family val="5"/>
    </font>
    <font>
      <sz val="12"/>
      <color rgb="FFFFFFFF"/>
      <name val="Britannic Bold"/>
    </font>
    <font>
      <sz val="12"/>
      <color theme="1"/>
      <name val="Britannic Bold"/>
    </font>
    <font>
      <b/>
      <sz val="16"/>
      <color rgb="FF7030A0"/>
      <name val="Britannic Bold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FFE53B"/>
        <bgColor theme="0"/>
      </patternFill>
    </fill>
    <fill>
      <patternFill patternType="solid">
        <fgColor rgb="FF7030A0"/>
        <bgColor theme="0"/>
      </patternFill>
    </fill>
    <fill>
      <patternFill patternType="solid">
        <fgColor rgb="FF20358F"/>
        <bgColor theme="0"/>
      </patternFill>
    </fill>
  </fills>
  <borders count="48">
    <border>
      <left/>
      <right/>
      <top/>
      <bottom/>
      <diagonal/>
    </border>
    <border>
      <left style="thin">
        <color rgb="FF9437FF"/>
      </left>
      <right style="thin">
        <color rgb="FF9437FF"/>
      </right>
      <top/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thin">
        <color rgb="FF9437FF"/>
      </right>
      <top/>
      <bottom/>
      <diagonal/>
    </border>
    <border>
      <left style="thick">
        <color rgb="FF20358F"/>
      </left>
      <right style="thick">
        <color rgb="FF20358F"/>
      </right>
      <top style="thick">
        <color rgb="FF20358F"/>
      </top>
      <bottom style="thick">
        <color rgb="FF20358F"/>
      </bottom>
      <diagonal/>
    </border>
    <border>
      <left style="thin">
        <color rgb="FFFFE53B"/>
      </left>
      <right style="thin">
        <color rgb="FFFFE53B"/>
      </right>
      <top style="thin">
        <color rgb="FFFFE53B"/>
      </top>
      <bottom style="thin">
        <color rgb="FFFFE53B"/>
      </bottom>
      <diagonal/>
    </border>
    <border>
      <left/>
      <right style="thin">
        <color rgb="FFFFE53B"/>
      </right>
      <top/>
      <bottom style="thin">
        <color rgb="FFFFE53B"/>
      </bottom>
      <diagonal/>
    </border>
    <border>
      <left style="thin">
        <color rgb="FFFFE53B"/>
      </left>
      <right style="thin">
        <color rgb="FFFFE53B"/>
      </right>
      <top/>
      <bottom style="thin">
        <color rgb="FFFFE53B"/>
      </bottom>
      <diagonal/>
    </border>
    <border>
      <left style="thin">
        <color rgb="FFFFE53B"/>
      </left>
      <right/>
      <top/>
      <bottom style="thin">
        <color rgb="FFFFE53B"/>
      </bottom>
      <diagonal/>
    </border>
    <border>
      <left/>
      <right style="thin">
        <color rgb="FFFFE53B"/>
      </right>
      <top style="thin">
        <color rgb="FFFFE53B"/>
      </top>
      <bottom/>
      <diagonal/>
    </border>
    <border>
      <left style="thin">
        <color rgb="FFFFE53B"/>
      </left>
      <right style="thin">
        <color rgb="FFFFE53B"/>
      </right>
      <top style="thin">
        <color rgb="FFFFE53B"/>
      </top>
      <bottom/>
      <diagonal/>
    </border>
    <border>
      <left style="thin">
        <color rgb="FFFFE53B"/>
      </left>
      <right/>
      <top style="thin">
        <color rgb="FFFFE53B"/>
      </top>
      <bottom/>
      <diagonal/>
    </border>
    <border>
      <left/>
      <right style="thin">
        <color rgb="FFFFE53B"/>
      </right>
      <top style="thin">
        <color rgb="FFFFE53B"/>
      </top>
      <bottom style="thin">
        <color rgb="FFFFE53B"/>
      </bottom>
      <diagonal/>
    </border>
    <border>
      <left style="thin">
        <color rgb="FFFFE53B"/>
      </left>
      <right/>
      <top style="thin">
        <color rgb="FFFFE53B"/>
      </top>
      <bottom style="thin">
        <color rgb="FFFFE53B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20358F"/>
      </left>
      <right style="thin">
        <color rgb="FF20358F"/>
      </right>
      <top style="thin">
        <color rgb="FF20358F"/>
      </top>
      <bottom style="thin">
        <color rgb="FF20358F"/>
      </bottom>
      <diagonal/>
    </border>
    <border>
      <left style="thin">
        <color auto="1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auto="1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indexed="64"/>
      </right>
      <top/>
      <bottom style="thin">
        <color rgb="FF7030A0"/>
      </bottom>
      <diagonal/>
    </border>
    <border>
      <left style="thin">
        <color indexed="64"/>
      </left>
      <right style="thin">
        <color rgb="FF9437FF"/>
      </right>
      <top/>
      <bottom/>
      <diagonal/>
    </border>
    <border>
      <left style="thin">
        <color rgb="FF9437FF"/>
      </left>
      <right style="thin">
        <color indexed="64"/>
      </right>
      <top/>
      <bottom/>
      <diagonal/>
    </border>
    <border>
      <left style="thin">
        <color auto="1"/>
      </left>
      <right style="thin">
        <color rgb="FFFFE53B"/>
      </right>
      <top style="thin">
        <color rgb="FFFFE53B"/>
      </top>
      <bottom style="thin">
        <color rgb="FFFFE53B"/>
      </bottom>
      <diagonal/>
    </border>
    <border>
      <left style="thin">
        <color indexed="64"/>
      </left>
      <right style="thin">
        <color rgb="FFFFE53B"/>
      </right>
      <top/>
      <bottom style="thin">
        <color rgb="FFFFE53B"/>
      </bottom>
      <diagonal/>
    </border>
    <border>
      <left style="thin">
        <color rgb="FFFFE53B"/>
      </left>
      <right style="thin">
        <color indexed="64"/>
      </right>
      <top/>
      <bottom style="thin">
        <color rgb="FFFFE53B"/>
      </bottom>
      <diagonal/>
    </border>
    <border>
      <left style="thin">
        <color indexed="64"/>
      </left>
      <right style="thin">
        <color rgb="FFFFE53B"/>
      </right>
      <top style="thin">
        <color rgb="FFFFE53B"/>
      </top>
      <bottom/>
      <diagonal/>
    </border>
    <border>
      <left style="thin">
        <color rgb="FFFFE53B"/>
      </left>
      <right style="thin">
        <color indexed="64"/>
      </right>
      <top style="thin">
        <color rgb="FFFFE53B"/>
      </top>
      <bottom/>
      <diagonal/>
    </border>
    <border>
      <left style="thin">
        <color indexed="64"/>
      </left>
      <right style="thin">
        <color rgb="FF7030A0"/>
      </right>
      <top style="thin">
        <color rgb="FF7030A0"/>
      </top>
      <bottom/>
      <diagonal/>
    </border>
    <border>
      <left style="thin">
        <color indexed="64"/>
      </left>
      <right style="thin">
        <color rgb="FF20358F"/>
      </right>
      <top style="thin">
        <color rgb="FF20358F"/>
      </top>
      <bottom style="thin">
        <color rgb="FF20358F"/>
      </bottom>
      <diagonal/>
    </border>
    <border>
      <left style="thin">
        <color indexed="64"/>
      </left>
      <right style="thin">
        <color rgb="FF20358F"/>
      </right>
      <top style="thin">
        <color rgb="FF20358F"/>
      </top>
      <bottom style="thin">
        <color indexed="64"/>
      </bottom>
      <diagonal/>
    </border>
    <border>
      <left style="thin">
        <color rgb="FF20358F"/>
      </left>
      <right style="thin">
        <color rgb="FF20358F"/>
      </right>
      <top style="thin">
        <color rgb="FF20358F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2" borderId="0" xfId="0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2" fillId="3" borderId="0" xfId="0" applyFont="1" applyFill="1" applyBorder="1" applyAlignment="1"/>
    <xf numFmtId="0" fontId="2" fillId="4" borderId="0" xfId="0" applyFont="1" applyFill="1" applyBorder="1" applyAlignment="1"/>
    <xf numFmtId="0" fontId="0" fillId="4" borderId="0" xfId="0" applyFill="1" applyBorder="1"/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4" xfId="0" applyFont="1" applyFill="1" applyBorder="1" applyAlignment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3" borderId="4" xfId="0" applyFont="1" applyFill="1" applyBorder="1" applyAlignment="1"/>
    <xf numFmtId="0" fontId="2" fillId="4" borderId="4" xfId="0" applyFont="1" applyFill="1" applyBorder="1" applyAlignment="1"/>
    <xf numFmtId="0" fontId="4" fillId="2" borderId="4" xfId="0" applyFont="1" applyFill="1" applyBorder="1" applyAlignment="1"/>
    <xf numFmtId="0" fontId="0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13" fillId="6" borderId="11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164" fontId="14" fillId="2" borderId="0" xfId="0" applyNumberFormat="1" applyFont="1" applyFill="1" applyBorder="1" applyAlignment="1">
      <alignment horizontal="center"/>
    </xf>
    <xf numFmtId="1" fontId="13" fillId="2" borderId="14" xfId="0" applyNumberFormat="1" applyFont="1" applyFill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164" fontId="13" fillId="2" borderId="16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64" fontId="14" fillId="6" borderId="0" xfId="0" applyNumberFormat="1" applyFont="1" applyFill="1" applyBorder="1" applyAlignment="1">
      <alignment horizontal="center"/>
    </xf>
    <xf numFmtId="164" fontId="16" fillId="2" borderId="19" xfId="0" applyNumberFormat="1" applyFont="1" applyFill="1" applyBorder="1" applyAlignment="1">
      <alignment horizontal="center"/>
    </xf>
    <xf numFmtId="0" fontId="16" fillId="2" borderId="19" xfId="0" applyNumberFormat="1" applyFont="1" applyFill="1" applyBorder="1" applyAlignment="1">
      <alignment horizontal="center"/>
    </xf>
    <xf numFmtId="164" fontId="16" fillId="2" borderId="22" xfId="0" applyNumberFormat="1" applyFont="1" applyFill="1" applyBorder="1" applyAlignment="1">
      <alignment horizontal="center"/>
    </xf>
    <xf numFmtId="164" fontId="16" fillId="2" borderId="23" xfId="0" applyNumberFormat="1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/>
    </xf>
    <xf numFmtId="0" fontId="17" fillId="2" borderId="0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164" fontId="13" fillId="2" borderId="0" xfId="0" applyNumberFormat="1" applyFont="1" applyFill="1" applyBorder="1" applyAlignment="1">
      <alignment horizontal="center"/>
    </xf>
    <xf numFmtId="2" fontId="13" fillId="2" borderId="15" xfId="0" applyNumberFormat="1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27" fillId="7" borderId="20" xfId="0" applyFont="1" applyFill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7" borderId="19" xfId="0" applyFont="1" applyFill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27" fillId="7" borderId="8" xfId="0" applyFont="1" applyFill="1" applyBorder="1" applyAlignment="1">
      <alignment horizontal="center"/>
    </xf>
    <xf numFmtId="0" fontId="27" fillId="7" borderId="1" xfId="0" applyFont="1" applyFill="1" applyBorder="1" applyAlignment="1">
      <alignment horizontal="center"/>
    </xf>
    <xf numFmtId="164" fontId="21" fillId="7" borderId="0" xfId="0" applyNumberFormat="1" applyFont="1" applyFill="1" applyBorder="1" applyAlignment="1">
      <alignment horizontal="center"/>
    </xf>
    <xf numFmtId="164" fontId="30" fillId="8" borderId="0" xfId="0" applyNumberFormat="1" applyFon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1" fillId="2" borderId="31" xfId="0" applyFont="1" applyFill="1" applyBorder="1" applyAlignment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6" fillId="2" borderId="33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27" fillId="7" borderId="35" xfId="0" applyFont="1" applyFill="1" applyBorder="1" applyAlignment="1">
      <alignment horizontal="center"/>
    </xf>
    <xf numFmtId="0" fontId="27" fillId="7" borderId="36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164" fontId="16" fillId="2" borderId="26" xfId="0" applyNumberFormat="1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164" fontId="17" fillId="2" borderId="31" xfId="0" applyNumberFormat="1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0" fontId="4" fillId="2" borderId="31" xfId="0" applyFont="1" applyFill="1" applyBorder="1" applyAlignment="1"/>
    <xf numFmtId="0" fontId="27" fillId="7" borderId="37" xfId="0" applyFont="1" applyFill="1" applyBorder="1" applyAlignment="1">
      <alignment horizontal="center"/>
    </xf>
    <xf numFmtId="164" fontId="17" fillId="2" borderId="30" xfId="0" applyNumberFormat="1" applyFont="1" applyFill="1" applyBorder="1" applyAlignment="1">
      <alignment horizontal="center"/>
    </xf>
    <xf numFmtId="164" fontId="32" fillId="2" borderId="30" xfId="0" applyNumberFormat="1" applyFont="1" applyFill="1" applyBorder="1" applyAlignment="1">
      <alignment horizontal="center"/>
    </xf>
    <xf numFmtId="164" fontId="17" fillId="2" borderId="32" xfId="0" applyNumberFormat="1" applyFont="1" applyFill="1" applyBorder="1" applyAlignment="1">
      <alignment horizontal="center"/>
    </xf>
    <xf numFmtId="164" fontId="17" fillId="2" borderId="33" xfId="0" applyNumberFormat="1" applyFont="1" applyFill="1" applyBorder="1" applyAlignment="1">
      <alignment horizontal="center"/>
    </xf>
    <xf numFmtId="164" fontId="5" fillId="2" borderId="33" xfId="0" applyNumberFormat="1" applyFont="1" applyFill="1" applyBorder="1" applyAlignment="1">
      <alignment horizontal="center"/>
    </xf>
    <xf numFmtId="164" fontId="5" fillId="2" borderId="34" xfId="0" applyNumberFormat="1" applyFont="1" applyFill="1" applyBorder="1" applyAlignment="1">
      <alignment horizontal="center"/>
    </xf>
    <xf numFmtId="1" fontId="31" fillId="4" borderId="9" xfId="0" applyNumberFormat="1" applyFont="1" applyFill="1" applyBorder="1" applyAlignment="1">
      <alignment horizontal="center"/>
    </xf>
    <xf numFmtId="0" fontId="27" fillId="7" borderId="38" xfId="0" applyFon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2" borderId="34" xfId="0" applyNumberFormat="1" applyFill="1" applyBorder="1" applyAlignment="1">
      <alignment horizontal="center"/>
    </xf>
    <xf numFmtId="0" fontId="13" fillId="6" borderId="40" xfId="0" applyFont="1" applyFill="1" applyBorder="1" applyAlignment="1">
      <alignment horizontal="center"/>
    </xf>
    <xf numFmtId="0" fontId="13" fillId="6" borderId="41" xfId="0" applyFont="1" applyFill="1" applyBorder="1" applyAlignment="1">
      <alignment horizontal="center"/>
    </xf>
    <xf numFmtId="1" fontId="13" fillId="2" borderId="42" xfId="0" applyNumberFormat="1" applyFont="1" applyFill="1" applyBorder="1" applyAlignment="1">
      <alignment horizontal="center"/>
    </xf>
    <xf numFmtId="164" fontId="13" fillId="2" borderId="43" xfId="0" applyNumberFormat="1" applyFont="1" applyFill="1" applyBorder="1" applyAlignment="1">
      <alignment horizontal="center"/>
    </xf>
    <xf numFmtId="0" fontId="13" fillId="6" borderId="39" xfId="0" applyFont="1" applyFill="1" applyBorder="1" applyAlignment="1">
      <alignment horizontal="center"/>
    </xf>
    <xf numFmtId="1" fontId="13" fillId="2" borderId="39" xfId="0" applyNumberFormat="1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7" fillId="7" borderId="25" xfId="0" applyFont="1" applyFill="1" applyBorder="1" applyAlignment="1">
      <alignment horizontal="center"/>
    </xf>
    <xf numFmtId="164" fontId="24" fillId="2" borderId="25" xfId="0" applyNumberFormat="1" applyFont="1" applyFill="1" applyBorder="1" applyAlignment="1">
      <alignment horizontal="center"/>
    </xf>
    <xf numFmtId="0" fontId="28" fillId="8" borderId="45" xfId="0" applyFont="1" applyFill="1" applyBorder="1" applyAlignment="1">
      <alignment horizontal="center"/>
    </xf>
    <xf numFmtId="164" fontId="13" fillId="2" borderId="46" xfId="0" applyNumberFormat="1" applyFont="1" applyFill="1" applyBorder="1" applyAlignment="1">
      <alignment horizontal="center"/>
    </xf>
    <xf numFmtId="164" fontId="13" fillId="2" borderId="47" xfId="0" applyNumberFormat="1" applyFont="1" applyFill="1" applyBorder="1" applyAlignment="1">
      <alignment horizontal="center"/>
    </xf>
    <xf numFmtId="0" fontId="0" fillId="2" borderId="33" xfId="0" applyFill="1" applyBorder="1"/>
    <xf numFmtId="0" fontId="0" fillId="2" borderId="34" xfId="0" applyFill="1" applyBorder="1"/>
    <xf numFmtId="0" fontId="11" fillId="6" borderId="0" xfId="0" applyFont="1" applyFill="1" applyBorder="1" applyAlignment="1">
      <alignment horizontal="center"/>
    </xf>
    <xf numFmtId="0" fontId="11" fillId="6" borderId="31" xfId="0" applyFont="1" applyFill="1" applyBorder="1" applyAlignment="1">
      <alignment horizontal="center"/>
    </xf>
    <xf numFmtId="0" fontId="20" fillId="7" borderId="30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9" fillId="8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2" fillId="2" borderId="31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26" fillId="2" borderId="3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0" fontId="23" fillId="2" borderId="3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0" fontId="25" fillId="2" borderId="3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17" fillId="2" borderId="31" xfId="0" applyNumberFormat="1" applyFont="1" applyFill="1" applyBorder="1" applyAlignment="1">
      <alignment horizontal="center"/>
    </xf>
  </cellXfs>
  <cellStyles count="1">
    <cellStyle name="Normal" xfId="0" builtinId="0"/>
  </cellStyles>
  <dxfs count="69">
    <dxf>
      <font>
        <strike val="0"/>
        <outline val="0"/>
        <shadow val="0"/>
        <u val="none"/>
        <vertAlign val="baseline"/>
        <color rgb="FF7030A0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/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>
        <top style="thin">
          <color rgb="FF7030A0"/>
        </top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color rgb="FF7030A0"/>
      </font>
      <alignment horizontal="center" vertical="bottom" textRotation="0" wrapText="0" indent="0" justifyLastLine="0" shrinkToFit="0"/>
    </dxf>
    <dxf>
      <border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7030A0"/>
        </left>
        <right style="thin">
          <color rgb="FF7030A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E53B"/>
        </left>
        <right/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" formatCode="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border>
        <top style="thin">
          <color rgb="FFFFE53B"/>
        </top>
      </border>
    </dxf>
    <dxf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border>
        <bottom style="thin">
          <color rgb="FFFFE53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rgb="FFFFE53B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E53B"/>
        </left>
        <right style="thin">
          <color rgb="FFFFE53B"/>
        </right>
        <top/>
        <bottom/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/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2" formatCode="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/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border>
        <top style="thin">
          <color rgb="FFFFE53B"/>
        </top>
      </border>
    </dxf>
    <dxf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alignment horizontal="center" vertical="bottom" textRotation="0" wrapText="0" indent="0" justifyLastLine="0" shrinkToFit="0"/>
    </dxf>
    <dxf>
      <border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rgb="FFFFE53B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/>
        <bottom/>
        <vertical style="thin">
          <color rgb="FFFFE53B"/>
        </vertical>
        <horizontal style="thin">
          <color rgb="FFFFE53B"/>
        </horizontal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/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numFmt numFmtId="1" formatCode="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/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border>
        <top style="thin">
          <color rgb="FFFFE53B"/>
        </top>
      </border>
    </dxf>
    <dxf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alignment horizontal="center" vertical="bottom" textRotation="0" wrapText="0" indent="0" justifyLastLine="0" shrinkToFit="0"/>
    </dxf>
    <dxf>
      <border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rgb="FFFFE53B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 style="thin">
          <color rgb="FFFFE53B"/>
        </right>
        <top/>
        <bottom/>
        <vertical style="thin">
          <color rgb="FFFFE53B"/>
        </vertical>
        <horizontal style="thin">
          <color rgb="FFFFE53B"/>
        </horizontal>
      </border>
    </dxf>
    <dxf>
      <font>
        <color rgb="FF7030A0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ont>
        <color rgb="FF7030A0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border>
        <top style="thin">
          <color rgb="FF9437FF"/>
        </top>
      </border>
    </dxf>
    <dxf>
      <border outline="0">
        <bottom style="thin">
          <color rgb="FF7030A0"/>
        </bottom>
      </border>
    </dxf>
    <dxf>
      <border>
        <bottom style="thin">
          <color rgb="FF9437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9437FF"/>
        </left>
        <right style="thin">
          <color rgb="FF9437FF"/>
        </right>
        <top/>
        <bottom/>
      </border>
    </dxf>
    <dxf>
      <font>
        <color rgb="FF7030A0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ont>
        <color rgb="FF7030A0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border>
        <top style="thin">
          <color rgb="FF9437FF"/>
        </top>
      </border>
    </dxf>
    <dxf>
      <border outline="0">
        <bottom style="thin">
          <color rgb="FF7030A0"/>
        </bottom>
      </border>
    </dxf>
    <dxf>
      <border>
        <bottom style="thin">
          <color rgb="FF9437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9437FF"/>
        </left>
        <right style="thin">
          <color rgb="FF9437FF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>
        <top style="thin">
          <color rgb="FF9437FF"/>
        </top>
      </border>
    </dxf>
    <dxf>
      <border diagonalUp="0" diagonalDown="0">
        <left style="thin">
          <color rgb="FF9437FF"/>
        </left>
        <right style="thin">
          <color rgb="FF9437FF"/>
        </right>
        <top style="thin">
          <color rgb="FF9437FF"/>
        </top>
        <bottom style="thin">
          <color rgb="FF9437FF"/>
        </bottom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alignment horizontal="center" vertical="bottom" textRotation="0" wrapText="0" indent="0" justifyLastLine="0" shrinkToFit="0"/>
    </dxf>
    <dxf>
      <border>
        <bottom style="thin">
          <color rgb="FF9437FF"/>
        </bottom>
      </border>
    </dxf>
    <dxf>
      <font>
        <strike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9437FF"/>
        </left>
        <right style="thin">
          <color rgb="FF9437FF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7030A0"/>
        </left>
        <right/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numFmt numFmtId="0" formatCode="General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/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top style="thin">
          <color rgb="FF7030A0"/>
        </top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7030A0"/>
        <name val="Calibri"/>
        <family val="2"/>
        <scheme val="minor"/>
      </font>
      <alignment horizontal="center" vertical="bottom" textRotation="0" wrapText="0" indent="0" justifyLastLine="0" shrinkToFit="0"/>
    </dxf>
    <dxf>
      <border>
        <bottom style="thin">
          <color rgb="FF7030A0"/>
        </bottom>
      </border>
    </dxf>
    <dxf>
      <font>
        <strike val="0"/>
        <outline val="0"/>
        <shadow val="0"/>
        <u val="none"/>
        <vertAlign val="baseline"/>
        <sz val="12"/>
        <color rgb="FFFFE53B"/>
        <name val="Calibri"/>
        <family val="2"/>
        <scheme val="minor"/>
      </font>
      <fill>
        <patternFill patternType="solid">
          <fgColor theme="0"/>
          <bgColor rgb="FF7030A0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7030A0"/>
        </left>
        <right style="thin">
          <color rgb="FF7030A0"/>
        </right>
        <top/>
        <bottom/>
      </border>
    </dxf>
    <dxf>
      <numFmt numFmtId="164" formatCode="&quot;$&quot;#,##0.00"/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 style="thin">
          <color rgb="FFFFE53B"/>
        </left>
        <right/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fill>
        <patternFill patternType="solid">
          <fgColor theme="0"/>
          <bgColor indexed="65"/>
        </patternFill>
      </fill>
      <alignment horizontal="center" vertical="bottom" textRotation="0" wrapText="0" indent="0" justifyLastLine="0" shrinkToFit="0"/>
      <border diagonalUp="0" diagonalDown="0">
        <left/>
        <right style="thin">
          <color rgb="FFFFE53B"/>
        </right>
        <top style="thin">
          <color rgb="FFFFE53B"/>
        </top>
        <bottom style="thin">
          <color rgb="FFFFE53B"/>
        </bottom>
        <vertical style="thin">
          <color rgb="FFFFE53B"/>
        </vertical>
        <horizontal style="thin">
          <color rgb="FFFFE53B"/>
        </horizontal>
      </border>
    </dxf>
    <dxf>
      <border>
        <top style="thin">
          <color rgb="FFFFE53B"/>
        </top>
      </border>
    </dxf>
    <dxf>
      <border diagonalUp="0" diagonalDown="0">
        <left style="thin">
          <color rgb="FFFFE53B"/>
        </left>
        <right style="thin">
          <color rgb="FFFFE53B"/>
        </right>
        <top style="thin">
          <color rgb="FFFFE53B"/>
        </top>
        <bottom style="thin">
          <color rgb="FFFFE53B"/>
        </bottom>
      </border>
    </dxf>
    <dxf>
      <alignment horizontal="center" vertical="bottom" textRotation="0" wrapText="0" indent="0" justifyLastLine="0" shrinkToFit="0"/>
    </dxf>
    <dxf>
      <border>
        <bottom style="thin">
          <color rgb="FFFFE53B"/>
        </bottom>
      </border>
    </dxf>
    <dxf>
      <font>
        <strike val="0"/>
        <outline val="0"/>
        <shadow val="0"/>
        <u val="none"/>
        <vertAlign val="baseline"/>
        <sz val="12"/>
        <color rgb="FF20358F"/>
        <name val="Calibri"/>
        <family val="2"/>
        <scheme val="minor"/>
      </font>
      <fill>
        <patternFill patternType="solid">
          <fgColor theme="0"/>
          <bgColor rgb="FFFFE53B"/>
        </patternFill>
      </fill>
      <alignment horizontal="center" vertical="bottom" textRotation="0" wrapText="0" indent="0" justifyLastLine="0" shrinkToFit="0"/>
      <border diagonalUp="0" diagonalDown="0" outline="0">
        <left style="thin">
          <color rgb="FFFFE53B"/>
        </left>
        <right style="thin">
          <color rgb="FFFFE53B"/>
        </right>
        <top/>
        <bottom/>
      </border>
    </dxf>
    <dxf>
      <font>
        <color theme="1"/>
      </font>
      <fill>
        <patternFill>
          <bgColor rgb="FFFF2F92"/>
        </patternFill>
      </fill>
    </dxf>
    <dxf>
      <fill>
        <patternFill>
          <bgColor rgb="FFFF2F9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Medium7">
    <tableStyle name="MSD1" pivot="0" count="2" xr9:uid="{00000000-0011-0000-FFFF-FFFF00000000}">
      <tableStyleElement type="wholeTable" dxfId="68"/>
      <tableStyleElement type="firstRowStripe" dxfId="67"/>
    </tableStyle>
  </tableStyles>
  <colors>
    <mruColors>
      <color rgb="FFFFFFFF"/>
      <color rgb="FFFFE53B"/>
      <color rgb="FF20358F"/>
      <color rgb="FF171EE6"/>
      <color rgb="FF0432FF"/>
      <color rgb="FF9437FF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1</xdr:row>
      <xdr:rowOff>88900</xdr:rowOff>
    </xdr:from>
    <xdr:to>
      <xdr:col>4</xdr:col>
      <xdr:colOff>1371600</xdr:colOff>
      <xdr:row>3</xdr:row>
      <xdr:rowOff>88900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135E8B41-17A0-6049-8FCF-47884327ABD0}"/>
            </a:ext>
          </a:extLst>
        </xdr:cNvPr>
        <xdr:cNvSpPr/>
      </xdr:nvSpPr>
      <xdr:spPr>
        <a:xfrm>
          <a:off x="7429500" y="304800"/>
          <a:ext cx="1079500" cy="520700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Start Here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136" displayName="Table136" ref="C13:D19" totalsRowShown="0" headerRowDxfId="66" dataDxfId="64" headerRowBorderDxfId="65" tableBorderDxfId="63" totalsRowBorderDxfId="62">
  <autoFilter ref="C13:D19" xr:uid="{00000000-0009-0000-0100-000005000000}"/>
  <tableColumns count="2">
    <tableColumn id="1" xr3:uid="{00000000-0010-0000-0300-000001000000}" name="Other Revenue Item" dataDxfId="61"/>
    <tableColumn id="3" xr3:uid="{00000000-0010-0000-0300-000003000000}" name="Total Estimated Other Revenue" dataDxfId="60"/>
  </tableColumns>
  <tableStyleInfo name="MSD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147" displayName="Table147" ref="C28:F32" totalsRowShown="0" headerRowDxfId="59" dataDxfId="57" headerRowBorderDxfId="58" tableBorderDxfId="56" totalsRowBorderDxfId="55">
  <autoFilter ref="C28:F32" xr:uid="{00000000-0009-0000-0100-000006000000}"/>
  <tableColumns count="4">
    <tableColumn id="1" xr3:uid="{00000000-0010-0000-0400-000001000000}" name="Item" dataDxfId="54"/>
    <tableColumn id="4" xr3:uid="{00000000-0010-0000-0400-000004000000}" name="Price Per Person" dataDxfId="53"/>
    <tableColumn id="6" xr3:uid="{00000000-0010-0000-0400-000006000000}" name="Estimated Number of People" dataDxfId="52">
      <calculatedColumnFormula>$D$3</calculatedColumnFormula>
    </tableColumn>
    <tableColumn id="7" xr3:uid="{00000000-0010-0000-0400-000007000000}" name="Total Estimated Cost" dataDxfId="51">
      <calculatedColumnFormula>Table147[[#This Row],[Price Per Person]]*Table147[[#This Row],[Estimated Number of People]]</calculatedColumnFormula>
    </tableColumn>
  </tableColumns>
  <tableStyleInfo name="MSD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1478" displayName="Table1478" ref="C36:D43" totalsRowShown="0" headerRowDxfId="50" dataDxfId="48" headerRowBorderDxfId="49" tableBorderDxfId="47" totalsRowBorderDxfId="46">
  <autoFilter ref="C36:D43" xr:uid="{00000000-0009-0000-0100-000007000000}"/>
  <tableColumns count="2">
    <tableColumn id="1" xr3:uid="{00000000-0010-0000-0600-000001000000}" name="Item" dataDxfId="45"/>
    <tableColumn id="4" xr3:uid="{00000000-0010-0000-0600-000004000000}" name="Total Estimated Costs" dataDxfId="44"/>
  </tableColumns>
  <tableStyleInfo name="MSD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479" displayName="Table1479" ref="C50:D53" totalsRowShown="0" headerRowDxfId="43" headerRowBorderDxfId="42" tableBorderDxfId="41" totalsRowBorderDxfId="40">
  <autoFilter ref="C50:D53" xr:uid="{00000000-0009-0000-0100-000008000000}"/>
  <tableColumns count="2">
    <tableColumn id="1" xr3:uid="{00000000-0010-0000-0700-000001000000}" name="Item" dataDxfId="39"/>
    <tableColumn id="4" xr3:uid="{00000000-0010-0000-0700-000004000000}" name="Total Estimated Costs" dataDxfId="38"/>
  </tableColumns>
  <tableStyleInfo name="MSD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14710" displayName="Table14710" ref="C61:D65" totalsRowShown="0" headerRowDxfId="37" headerRowBorderDxfId="36" tableBorderDxfId="35" totalsRowBorderDxfId="34">
  <autoFilter ref="C61:D65" xr:uid="{00000000-0009-0000-0100-000009000000}"/>
  <tableColumns count="2">
    <tableColumn id="1" xr3:uid="{00000000-0010-0000-0800-000001000000}" name="Item" dataDxfId="33"/>
    <tableColumn id="4" xr3:uid="{00000000-0010-0000-0800-000004000000}" name="Total Estimated Costs" dataDxfId="32"/>
  </tableColumns>
  <tableStyleInfo name="MSD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15" displayName="Table15" ref="C8:E9" totalsRowShown="0" headerRowDxfId="31" dataDxfId="29" headerRowBorderDxfId="30" tableBorderDxfId="28" totalsRowBorderDxfId="27">
  <autoFilter ref="C8:E9" xr:uid="{00000000-0009-0000-0100-000004000000}"/>
  <tableColumns count="3">
    <tableColumn id="3" xr3:uid="{00000000-0010-0000-0500-000003000000}" name="Estimated Number of Tickets" dataDxfId="26">
      <calculatedColumnFormula>D3</calculatedColumnFormula>
    </tableColumn>
    <tableColumn id="5" xr3:uid="{00000000-0010-0000-0500-000005000000}" name="Cost Per Ticket" dataDxfId="25"/>
    <tableColumn id="6" xr3:uid="{00000000-0010-0000-0500-000006000000}" name=" Budgeted Ticket Revenue" dataDxfId="24">
      <calculatedColumnFormula>Table15[[#This Row],[Estimated Number of Tickets]]*Table15[[#This Row],[Cost Per Ticket]]</calculatedColumnFormula>
    </tableColumn>
  </tableColumns>
  <tableStyleInfo name="MSD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G6" totalsRowShown="0" headerRowDxfId="23" dataDxfId="21" headerRowBorderDxfId="22" tableBorderDxfId="20" totalsRowBorderDxfId="19">
  <autoFilter ref="B5:G6" xr:uid="{00000000-0009-0000-0100-000001000000}"/>
  <tableColumns count="6">
    <tableColumn id="1" xr3:uid="{00000000-0010-0000-0000-000001000000}" name="Estimated Number of Tickets" dataDxfId="18">
      <calculatedColumnFormula>Table15[Estimated Number of Tickets]</calculatedColumnFormula>
    </tableColumn>
    <tableColumn id="2" xr3:uid="{00000000-0010-0000-0000-000002000000}" name="Cost Per Ticket" dataDxfId="17">
      <calculatedColumnFormula>Table15[Cost Per Ticket]</calculatedColumnFormula>
    </tableColumn>
    <tableColumn id="3" xr3:uid="{00000000-0010-0000-0000-000003000000}" name="Estimated Ticket Revenue" dataDxfId="16">
      <calculatedColumnFormula>Table15[[ Budgeted Ticket Revenue]]</calculatedColumnFormula>
    </tableColumn>
    <tableColumn id="4" xr3:uid="{00000000-0010-0000-0000-000004000000}" name="Actual Ticket Sales" dataDxfId="15"/>
    <tableColumn id="5" xr3:uid="{00000000-0010-0000-0000-000005000000}" name="Actual Ticket Revenue" dataDxfId="14">
      <calculatedColumnFormula>Table1[Actual Ticket Sales]*Table1[Cost Per Ticket]</calculatedColumnFormula>
    </tableColumn>
    <tableColumn id="6" xr3:uid="{00000000-0010-0000-0000-000006000000}" name="Difference" dataDxfId="13">
      <calculatedColumnFormula>Table1[Actual Ticket Revenue]-Table1[Estimated Ticket Revenue]</calculatedColumnFormula>
    </tableColumn>
  </tableColumns>
  <tableStyleInfo name="MSD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8:D9" totalsRowShown="0" headerRowDxfId="12" headerRowBorderDxfId="11" tableBorderDxfId="10" totalsRowBorderDxfId="9">
  <autoFilter ref="B8:D9" xr:uid="{00000000-0009-0000-0100-000002000000}"/>
  <tableColumns count="3">
    <tableColumn id="1" xr3:uid="{00000000-0010-0000-0100-000001000000}" name="Estimated Other Revenue Items" dataDxfId="8">
      <calculatedColumnFormula>'Budget Details'!D20</calculatedColumnFormula>
    </tableColumn>
    <tableColumn id="5" xr3:uid="{00000000-0010-0000-0100-000005000000}" name="Actual Other Revenue" dataDxfId="7"/>
    <tableColumn id="6" xr3:uid="{00000000-0010-0000-0100-000006000000}" name="Difference" dataDxfId="6">
      <calculatedColumnFormula>Table13[[#This Row],[Estimated Other Revenue Items]]-Table13[[#This Row],[Actual Other Revenue]]</calculatedColumnFormula>
    </tableColumn>
  </tableColumns>
  <tableStyleInfo name="MSD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B18:B19" totalsRowShown="0" headerRowDxfId="5" dataDxfId="3" headerRowBorderDxfId="4" tableBorderDxfId="2" totalsRowBorderDxfId="1">
  <autoFilter ref="B18:B19" xr:uid="{00000000-0009-0000-0100-000003000000}"/>
  <tableColumns count="1">
    <tableColumn id="1" xr3:uid="{00000000-0010-0000-0200-000001000000}" name="Item" dataDxfId="0"/>
  </tableColumns>
  <tableStyleInfo name="MSD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78"/>
  <sheetViews>
    <sheetView tabSelected="1" workbookViewId="0">
      <selection activeCell="D9" sqref="D9"/>
    </sheetView>
  </sheetViews>
  <sheetFormatPr baseColWidth="10" defaultRowHeight="16" x14ac:dyDescent="0.2"/>
  <cols>
    <col min="1" max="2" width="10.83203125" style="1"/>
    <col min="3" max="3" width="43.1640625" style="1" bestFit="1" customWidth="1"/>
    <col min="4" max="4" width="28.83203125" style="1" bestFit="1" customWidth="1"/>
    <col min="5" max="5" width="29.1640625" style="1" bestFit="1" customWidth="1"/>
    <col min="6" max="6" width="18.83203125" style="1" bestFit="1" customWidth="1"/>
    <col min="7" max="7" width="12.83203125" style="1" customWidth="1"/>
    <col min="8" max="8" width="20.1640625" style="1" bestFit="1" customWidth="1"/>
    <col min="9" max="9" width="0" style="1" hidden="1" customWidth="1"/>
    <col min="10" max="10" width="5.6640625" style="1" hidden="1" customWidth="1"/>
    <col min="11" max="12" width="0" style="1" hidden="1" customWidth="1"/>
    <col min="13" max="16384" width="10.83203125" style="1"/>
  </cols>
  <sheetData>
    <row r="1" spans="2:12" ht="17" thickBot="1" x14ac:dyDescent="0.25"/>
    <row r="2" spans="2:12" ht="17" thickBot="1" x14ac:dyDescent="0.25">
      <c r="B2" s="68"/>
      <c r="C2" s="69"/>
      <c r="D2" s="69"/>
      <c r="E2" s="69"/>
      <c r="F2" s="70"/>
      <c r="G2" s="17"/>
    </row>
    <row r="3" spans="2:12" ht="24" thickTop="1" thickBot="1" x14ac:dyDescent="0.25">
      <c r="B3" s="71"/>
      <c r="C3" s="39" t="s">
        <v>47</v>
      </c>
      <c r="D3" s="99"/>
      <c r="F3" s="72"/>
      <c r="G3" s="19"/>
    </row>
    <row r="4" spans="2:12" ht="17" thickTop="1" x14ac:dyDescent="0.2">
      <c r="B4" s="71"/>
      <c r="F4" s="72"/>
      <c r="G4" s="19"/>
    </row>
    <row r="5" spans="2:12" ht="21" x14ac:dyDescent="0.25">
      <c r="B5" s="71"/>
      <c r="C5" s="118" t="s">
        <v>0</v>
      </c>
      <c r="D5" s="118"/>
      <c r="E5" s="118"/>
      <c r="F5" s="119"/>
      <c r="G5" s="25"/>
      <c r="H5" s="7"/>
      <c r="I5" s="1" t="s">
        <v>36</v>
      </c>
      <c r="J5" s="2" t="e">
        <f>#REF!</f>
        <v>#REF!</v>
      </c>
      <c r="K5" s="1" t="s">
        <v>38</v>
      </c>
      <c r="L5" s="2" t="e">
        <f>#REF!</f>
        <v>#REF!</v>
      </c>
    </row>
    <row r="6" spans="2:12" x14ac:dyDescent="0.2">
      <c r="B6" s="71"/>
      <c r="F6" s="72"/>
      <c r="G6" s="19"/>
      <c r="I6" s="1" t="s">
        <v>33</v>
      </c>
      <c r="J6" s="2" t="e">
        <f>#REF!</f>
        <v>#REF!</v>
      </c>
      <c r="K6" s="1" t="s">
        <v>34</v>
      </c>
      <c r="L6" s="2" t="e">
        <f>#REF!</f>
        <v>#REF!</v>
      </c>
    </row>
    <row r="7" spans="2:12" ht="22" x14ac:dyDescent="0.2">
      <c r="B7" s="71"/>
      <c r="C7" s="124" t="s">
        <v>1</v>
      </c>
      <c r="D7" s="124"/>
      <c r="E7" s="124"/>
      <c r="F7" s="73"/>
      <c r="G7" s="20"/>
      <c r="H7" s="5"/>
      <c r="I7" s="1" t="s">
        <v>37</v>
      </c>
      <c r="J7" s="2" t="e">
        <f>J5-J6</f>
        <v>#REF!</v>
      </c>
      <c r="K7" s="1" t="s">
        <v>39</v>
      </c>
      <c r="L7" s="2" t="e">
        <f>L5-L6</f>
        <v>#REF!</v>
      </c>
    </row>
    <row r="8" spans="2:12" x14ac:dyDescent="0.2">
      <c r="B8" s="71"/>
      <c r="C8" s="30" t="s">
        <v>2</v>
      </c>
      <c r="D8" s="31" t="s">
        <v>3</v>
      </c>
      <c r="E8" s="32" t="s">
        <v>40</v>
      </c>
      <c r="F8" s="72"/>
      <c r="G8" s="19"/>
    </row>
    <row r="9" spans="2:12" x14ac:dyDescent="0.2">
      <c r="B9" s="71"/>
      <c r="C9" s="36">
        <f>D3</f>
        <v>0</v>
      </c>
      <c r="D9" s="37"/>
      <c r="E9" s="38">
        <f>Table15[[#This Row],[Estimated Number of Tickets]]*Table15[[#This Row],[Cost Per Ticket]]</f>
        <v>0</v>
      </c>
      <c r="F9" s="72"/>
      <c r="G9" s="19"/>
    </row>
    <row r="10" spans="2:12" x14ac:dyDescent="0.2">
      <c r="B10" s="71"/>
      <c r="C10" s="34">
        <f>SUM(Table15[Estimated Number of Tickets])</f>
        <v>0</v>
      </c>
      <c r="D10" s="35">
        <f>SUM(Table15[Cost Per Ticket])</f>
        <v>0</v>
      </c>
      <c r="E10" s="35">
        <f>SUM(Table15[[ Budgeted Ticket Revenue]])</f>
        <v>0</v>
      </c>
      <c r="F10" s="72"/>
      <c r="G10" s="19"/>
    </row>
    <row r="11" spans="2:12" x14ac:dyDescent="0.2">
      <c r="B11" s="71"/>
      <c r="C11" s="3"/>
      <c r="D11" s="3"/>
      <c r="E11" s="3"/>
      <c r="F11" s="74"/>
      <c r="G11" s="21"/>
      <c r="H11" s="3"/>
    </row>
    <row r="12" spans="2:12" ht="22" x14ac:dyDescent="0.2">
      <c r="B12" s="71"/>
      <c r="C12" s="124" t="s">
        <v>18</v>
      </c>
      <c r="D12" s="124"/>
      <c r="E12" s="5"/>
      <c r="F12" s="73"/>
      <c r="G12" s="21"/>
      <c r="H12" s="3"/>
    </row>
    <row r="13" spans="2:12" ht="22" x14ac:dyDescent="0.2">
      <c r="B13" s="71"/>
      <c r="C13" s="30" t="s">
        <v>4</v>
      </c>
      <c r="D13" s="32" t="s">
        <v>9</v>
      </c>
      <c r="F13" s="73"/>
      <c r="G13" s="21"/>
    </row>
    <row r="14" spans="2:12" ht="22" x14ac:dyDescent="0.2">
      <c r="B14" s="71"/>
      <c r="C14" s="40"/>
      <c r="D14" s="41"/>
      <c r="F14" s="73"/>
      <c r="G14" s="21"/>
    </row>
    <row r="15" spans="2:12" ht="22" x14ac:dyDescent="0.2">
      <c r="B15" s="71"/>
      <c r="C15" s="40"/>
      <c r="D15" s="41"/>
      <c r="F15" s="73"/>
      <c r="G15" s="21"/>
    </row>
    <row r="16" spans="2:12" ht="22" x14ac:dyDescent="0.2">
      <c r="B16" s="71"/>
      <c r="C16" s="40"/>
      <c r="D16" s="41"/>
      <c r="F16" s="73"/>
      <c r="G16" s="21"/>
    </row>
    <row r="17" spans="2:9" ht="22" x14ac:dyDescent="0.2">
      <c r="B17" s="71"/>
      <c r="C17" s="40"/>
      <c r="D17" s="41"/>
      <c r="F17" s="73"/>
      <c r="G17" s="21"/>
    </row>
    <row r="18" spans="2:9" ht="22" x14ac:dyDescent="0.2">
      <c r="B18" s="71"/>
      <c r="C18" s="40"/>
      <c r="D18" s="41"/>
      <c r="F18" s="73"/>
      <c r="G18" s="21"/>
    </row>
    <row r="19" spans="2:9" ht="22" x14ac:dyDescent="0.2">
      <c r="B19" s="71"/>
      <c r="C19" s="42"/>
      <c r="D19" s="33"/>
      <c r="F19" s="73"/>
      <c r="G19" s="21"/>
    </row>
    <row r="20" spans="2:9" ht="22" x14ac:dyDescent="0.2">
      <c r="B20" s="71"/>
      <c r="C20" s="43" t="s">
        <v>31</v>
      </c>
      <c r="D20" s="35">
        <f>SUM(Table136[Total Estimated Other Revenue])</f>
        <v>0</v>
      </c>
      <c r="F20" s="73"/>
      <c r="G20" s="21"/>
    </row>
    <row r="21" spans="2:9" ht="22" x14ac:dyDescent="0.2">
      <c r="B21" s="71"/>
      <c r="C21" s="3"/>
      <c r="D21" s="3"/>
      <c r="E21" s="3"/>
      <c r="F21" s="73"/>
      <c r="G21" s="21"/>
      <c r="H21" s="3"/>
    </row>
    <row r="22" spans="2:9" x14ac:dyDescent="0.2">
      <c r="B22" s="71"/>
      <c r="C22" s="43" t="s">
        <v>32</v>
      </c>
      <c r="D22" s="44">
        <f>E10+D20</f>
        <v>0</v>
      </c>
      <c r="E22" s="3"/>
      <c r="F22" s="74"/>
      <c r="G22" s="21"/>
      <c r="H22" s="3"/>
    </row>
    <row r="23" spans="2:9" x14ac:dyDescent="0.2">
      <c r="B23" s="75"/>
      <c r="C23" s="76"/>
      <c r="D23" s="76"/>
      <c r="E23" s="77"/>
      <c r="F23" s="78"/>
      <c r="G23" s="21"/>
      <c r="H23" s="3"/>
    </row>
    <row r="24" spans="2:9" ht="21" x14ac:dyDescent="0.25">
      <c r="B24" s="18"/>
      <c r="C24" s="79"/>
      <c r="D24" s="80"/>
      <c r="E24" s="81"/>
      <c r="F24" s="82"/>
      <c r="G24" s="26"/>
      <c r="H24" s="8"/>
      <c r="I24" s="9"/>
    </row>
    <row r="25" spans="2:9" ht="21" x14ac:dyDescent="0.25">
      <c r="B25" s="18"/>
      <c r="C25" s="120" t="s">
        <v>12</v>
      </c>
      <c r="D25" s="121"/>
      <c r="E25" s="121"/>
      <c r="F25" s="122"/>
      <c r="G25" s="21"/>
      <c r="H25" s="3"/>
    </row>
    <row r="26" spans="2:9" ht="20" x14ac:dyDescent="0.2">
      <c r="B26" s="18"/>
      <c r="C26" s="83"/>
      <c r="D26" s="3"/>
      <c r="E26" s="3"/>
      <c r="F26" s="74"/>
      <c r="G26" s="27"/>
      <c r="H26" s="6"/>
    </row>
    <row r="27" spans="2:9" ht="20" x14ac:dyDescent="0.2">
      <c r="B27" s="18"/>
      <c r="C27" s="125" t="s">
        <v>11</v>
      </c>
      <c r="D27" s="126"/>
      <c r="E27" s="126"/>
      <c r="F27" s="127"/>
      <c r="G27" s="19"/>
    </row>
    <row r="28" spans="2:9" x14ac:dyDescent="0.2">
      <c r="B28" s="18"/>
      <c r="C28" s="84" t="s">
        <v>13</v>
      </c>
      <c r="D28" s="60" t="s">
        <v>45</v>
      </c>
      <c r="E28" s="60" t="s">
        <v>46</v>
      </c>
      <c r="F28" s="85" t="s">
        <v>49</v>
      </c>
      <c r="G28" s="19"/>
    </row>
    <row r="29" spans="2:9" x14ac:dyDescent="0.2">
      <c r="B29" s="18"/>
      <c r="C29" s="86" t="s">
        <v>16</v>
      </c>
      <c r="D29" s="45"/>
      <c r="E29" s="46">
        <f t="shared" ref="E29:E32" si="0">$D$3</f>
        <v>0</v>
      </c>
      <c r="F29" s="87">
        <f>Table147[[#This Row],[Price Per Person]]*Table147[[#This Row],[Estimated Number of People]]</f>
        <v>0</v>
      </c>
      <c r="G29" s="19"/>
    </row>
    <row r="30" spans="2:9" x14ac:dyDescent="0.2">
      <c r="B30" s="18"/>
      <c r="C30" s="86" t="s">
        <v>17</v>
      </c>
      <c r="D30" s="45"/>
      <c r="E30" s="46">
        <f t="shared" si="0"/>
        <v>0</v>
      </c>
      <c r="F30" s="87">
        <f>Table147[[#This Row],[Price Per Person]]*Table147[[#This Row],[Estimated Number of People]]</f>
        <v>0</v>
      </c>
      <c r="G30" s="19"/>
    </row>
    <row r="31" spans="2:9" x14ac:dyDescent="0.2">
      <c r="B31" s="18"/>
      <c r="C31" s="86" t="s">
        <v>20</v>
      </c>
      <c r="D31" s="45"/>
      <c r="E31" s="46">
        <f t="shared" si="0"/>
        <v>0</v>
      </c>
      <c r="F31" s="87">
        <f>Table147[[#This Row],[Price Per Person]]*Table147[[#This Row],[Estimated Number of People]]</f>
        <v>0</v>
      </c>
      <c r="G31" s="19"/>
    </row>
    <row r="32" spans="2:9" x14ac:dyDescent="0.2">
      <c r="B32" s="18"/>
      <c r="C32" s="86" t="s">
        <v>58</v>
      </c>
      <c r="D32" s="45"/>
      <c r="E32" s="46">
        <f t="shared" si="0"/>
        <v>0</v>
      </c>
      <c r="F32" s="87">
        <f>Table147[[#This Row],[Price Per Person]]*Table147[[#This Row],[Estimated Number of People]]</f>
        <v>0</v>
      </c>
      <c r="G32" s="19"/>
    </row>
    <row r="33" spans="2:7" x14ac:dyDescent="0.2">
      <c r="B33" s="18"/>
      <c r="C33" s="88" t="s">
        <v>31</v>
      </c>
      <c r="D33" s="49">
        <f>SUM(Table147[Price Per Person])</f>
        <v>0</v>
      </c>
      <c r="E33" s="50">
        <f>$D$3</f>
        <v>0</v>
      </c>
      <c r="F33" s="89">
        <f>SUM(Table147[Total Estimated Cost])</f>
        <v>0</v>
      </c>
      <c r="G33" s="19"/>
    </row>
    <row r="34" spans="2:7" x14ac:dyDescent="0.2">
      <c r="B34" s="18"/>
      <c r="C34" s="71"/>
      <c r="E34" s="10"/>
      <c r="F34" s="90"/>
      <c r="G34" s="19"/>
    </row>
    <row r="35" spans="2:7" ht="20" x14ac:dyDescent="0.2">
      <c r="B35" s="18"/>
      <c r="C35" s="125" t="s">
        <v>21</v>
      </c>
      <c r="D35" s="126"/>
      <c r="E35" s="6"/>
      <c r="F35" s="91"/>
      <c r="G35" s="19"/>
    </row>
    <row r="36" spans="2:7" x14ac:dyDescent="0.2">
      <c r="B36" s="18"/>
      <c r="C36" s="92" t="s">
        <v>13</v>
      </c>
      <c r="D36" s="65" t="s">
        <v>14</v>
      </c>
      <c r="F36" s="72"/>
      <c r="G36" s="19"/>
    </row>
    <row r="37" spans="2:7" x14ac:dyDescent="0.2">
      <c r="B37" s="18"/>
      <c r="C37" s="86" t="s">
        <v>22</v>
      </c>
      <c r="D37" s="45"/>
      <c r="F37" s="72"/>
      <c r="G37" s="19"/>
    </row>
    <row r="38" spans="2:7" x14ac:dyDescent="0.2">
      <c r="B38" s="18"/>
      <c r="C38" s="86" t="s">
        <v>23</v>
      </c>
      <c r="D38" s="45"/>
      <c r="F38" s="72"/>
      <c r="G38" s="19"/>
    </row>
    <row r="39" spans="2:7" x14ac:dyDescent="0.2">
      <c r="B39" s="18"/>
      <c r="C39" s="86" t="s">
        <v>24</v>
      </c>
      <c r="D39" s="45"/>
      <c r="F39" s="72"/>
      <c r="G39" s="19"/>
    </row>
    <row r="40" spans="2:7" x14ac:dyDescent="0.2">
      <c r="B40" s="18"/>
      <c r="C40" s="86" t="s">
        <v>25</v>
      </c>
      <c r="D40" s="45"/>
      <c r="F40" s="72"/>
      <c r="G40" s="19"/>
    </row>
    <row r="41" spans="2:7" x14ac:dyDescent="0.2">
      <c r="B41" s="18"/>
      <c r="C41" s="86" t="s">
        <v>26</v>
      </c>
      <c r="D41" s="45"/>
      <c r="F41" s="72"/>
      <c r="G41" s="19"/>
    </row>
    <row r="42" spans="2:7" x14ac:dyDescent="0.2">
      <c r="B42" s="18"/>
      <c r="C42" s="86" t="s">
        <v>56</v>
      </c>
      <c r="D42" s="45"/>
      <c r="F42" s="72"/>
      <c r="G42" s="19"/>
    </row>
    <row r="43" spans="2:7" x14ac:dyDescent="0.2">
      <c r="B43" s="18"/>
      <c r="C43" s="86" t="s">
        <v>57</v>
      </c>
      <c r="D43" s="45"/>
      <c r="F43" s="72"/>
      <c r="G43" s="19"/>
    </row>
    <row r="44" spans="2:7" x14ac:dyDescent="0.2">
      <c r="B44" s="18"/>
      <c r="C44" s="93" t="s">
        <v>31</v>
      </c>
      <c r="D44" s="49">
        <f>SUM(D37:D43)</f>
        <v>0</v>
      </c>
      <c r="E44" s="11"/>
      <c r="F44" s="90"/>
      <c r="G44" s="19"/>
    </row>
    <row r="45" spans="2:7" x14ac:dyDescent="0.2">
      <c r="B45" s="18"/>
      <c r="C45" s="93"/>
      <c r="D45" s="49"/>
      <c r="E45" s="11"/>
      <c r="F45" s="90"/>
      <c r="G45" s="19"/>
    </row>
    <row r="46" spans="2:7" ht="20" x14ac:dyDescent="0.2">
      <c r="B46" s="18"/>
      <c r="C46" s="94" t="s">
        <v>60</v>
      </c>
      <c r="D46" s="49">
        <f>D22-F33-D44</f>
        <v>0</v>
      </c>
      <c r="E46" s="11"/>
      <c r="F46" s="90"/>
      <c r="G46" s="19"/>
    </row>
    <row r="47" spans="2:7" x14ac:dyDescent="0.2">
      <c r="B47" s="18"/>
      <c r="C47" s="95"/>
      <c r="D47" s="96"/>
      <c r="E47" s="97"/>
      <c r="F47" s="98"/>
      <c r="G47" s="19"/>
    </row>
    <row r="48" spans="2:7" x14ac:dyDescent="0.2">
      <c r="B48" s="18"/>
      <c r="G48" s="19"/>
    </row>
    <row r="49" spans="2:7" ht="20" x14ac:dyDescent="0.2">
      <c r="B49" s="18"/>
      <c r="C49" s="128" t="s">
        <v>27</v>
      </c>
      <c r="D49" s="129"/>
      <c r="E49" s="6"/>
      <c r="F49" s="6"/>
      <c r="G49" s="19"/>
    </row>
    <row r="50" spans="2:7" x14ac:dyDescent="0.2">
      <c r="B50" s="18"/>
      <c r="C50" s="92" t="s">
        <v>13</v>
      </c>
      <c r="D50" s="100" t="s">
        <v>14</v>
      </c>
      <c r="G50" s="19"/>
    </row>
    <row r="51" spans="2:7" x14ac:dyDescent="0.2">
      <c r="B51" s="18"/>
      <c r="C51" s="86" t="s">
        <v>28</v>
      </c>
      <c r="D51" s="87"/>
      <c r="G51" s="19"/>
    </row>
    <row r="52" spans="2:7" x14ac:dyDescent="0.2">
      <c r="B52" s="18"/>
      <c r="C52" s="86" t="s">
        <v>29</v>
      </c>
      <c r="D52" s="87"/>
      <c r="G52" s="19"/>
    </row>
    <row r="53" spans="2:7" x14ac:dyDescent="0.2">
      <c r="B53" s="18"/>
      <c r="C53" s="86" t="s">
        <v>1</v>
      </c>
      <c r="D53" s="87" t="s">
        <v>59</v>
      </c>
      <c r="G53" s="19"/>
    </row>
    <row r="54" spans="2:7" x14ac:dyDescent="0.2">
      <c r="B54" s="18"/>
      <c r="C54" s="93" t="s">
        <v>31</v>
      </c>
      <c r="D54" s="89">
        <f>SUM(Table1479[Total Estimated Costs])</f>
        <v>0</v>
      </c>
      <c r="E54" s="2" t="e">
        <f>D56/D3</f>
        <v>#DIV/0!</v>
      </c>
      <c r="G54" s="19"/>
    </row>
    <row r="55" spans="2:7" x14ac:dyDescent="0.2">
      <c r="B55" s="18"/>
      <c r="C55" s="93"/>
      <c r="D55" s="89"/>
      <c r="G55" s="19"/>
    </row>
    <row r="56" spans="2:7" ht="20" x14ac:dyDescent="0.2">
      <c r="B56" s="18"/>
      <c r="C56" s="94" t="s">
        <v>61</v>
      </c>
      <c r="D56" s="89">
        <f>D46-D54</f>
        <v>0</v>
      </c>
      <c r="E56" s="11"/>
      <c r="F56" s="4"/>
      <c r="G56" s="19"/>
    </row>
    <row r="57" spans="2:7" ht="20" x14ac:dyDescent="0.2">
      <c r="B57" s="18"/>
      <c r="C57" s="94"/>
      <c r="D57" s="89"/>
      <c r="E57" s="11"/>
      <c r="F57" s="4"/>
      <c r="G57" s="19"/>
    </row>
    <row r="58" spans="2:7" ht="20" x14ac:dyDescent="0.2">
      <c r="B58" s="18"/>
      <c r="C58" s="94" t="s">
        <v>62</v>
      </c>
      <c r="D58" s="145" t="e">
        <f>D56/D3</f>
        <v>#DIV/0!</v>
      </c>
      <c r="E58" s="11"/>
      <c r="F58" s="4"/>
      <c r="G58" s="19"/>
    </row>
    <row r="59" spans="2:7" x14ac:dyDescent="0.2">
      <c r="B59" s="18"/>
      <c r="C59" s="101"/>
      <c r="D59" s="102"/>
      <c r="E59" s="11"/>
      <c r="F59" s="4"/>
      <c r="G59" s="19"/>
    </row>
    <row r="60" spans="2:7" ht="20" x14ac:dyDescent="0.2">
      <c r="B60" s="18"/>
      <c r="C60" s="126" t="s">
        <v>30</v>
      </c>
      <c r="D60" s="126"/>
      <c r="E60" s="6"/>
      <c r="F60" s="6"/>
      <c r="G60" s="19"/>
    </row>
    <row r="61" spans="2:7" x14ac:dyDescent="0.2">
      <c r="B61" s="18"/>
      <c r="C61" s="64" t="s">
        <v>13</v>
      </c>
      <c r="D61" s="65" t="s">
        <v>14</v>
      </c>
      <c r="G61" s="19"/>
    </row>
    <row r="62" spans="2:7" x14ac:dyDescent="0.2">
      <c r="B62" s="18"/>
      <c r="C62" s="51"/>
      <c r="D62" s="45">
        <f>2.15*D3</f>
        <v>0</v>
      </c>
      <c r="G62" s="19"/>
    </row>
    <row r="63" spans="2:7" x14ac:dyDescent="0.2">
      <c r="B63" s="18"/>
      <c r="C63" s="51"/>
      <c r="D63" s="45">
        <f>1.93*D3</f>
        <v>0</v>
      </c>
      <c r="G63" s="19"/>
    </row>
    <row r="64" spans="2:7" x14ac:dyDescent="0.2">
      <c r="B64" s="18"/>
      <c r="C64" s="51"/>
      <c r="D64" s="45">
        <f>4.99*D3</f>
        <v>0</v>
      </c>
      <c r="G64" s="19"/>
    </row>
    <row r="65" spans="2:7" x14ac:dyDescent="0.2">
      <c r="B65" s="18"/>
      <c r="C65" s="52" t="s">
        <v>19</v>
      </c>
      <c r="D65" s="48"/>
      <c r="G65" s="19"/>
    </row>
    <row r="66" spans="2:7" x14ac:dyDescent="0.2">
      <c r="B66" s="18"/>
      <c r="C66" s="49" t="s">
        <v>31</v>
      </c>
      <c r="D66" s="49">
        <f>SUM(Table14710[Total Estimated Costs])</f>
        <v>0</v>
      </c>
      <c r="E66" s="12"/>
      <c r="F66" s="12"/>
      <c r="G66" s="19"/>
    </row>
    <row r="67" spans="2:7" x14ac:dyDescent="0.2">
      <c r="B67" s="18"/>
      <c r="G67" s="19"/>
    </row>
    <row r="68" spans="2:7" x14ac:dyDescent="0.2">
      <c r="B68" s="18"/>
      <c r="C68" s="53" t="s">
        <v>33</v>
      </c>
      <c r="D68" s="66">
        <f>F33+D44+D54+D66</f>
        <v>0</v>
      </c>
      <c r="G68" s="19"/>
    </row>
    <row r="69" spans="2:7" x14ac:dyDescent="0.2">
      <c r="B69" s="18"/>
      <c r="C69" s="13"/>
      <c r="D69" s="13"/>
      <c r="G69" s="19"/>
    </row>
    <row r="70" spans="2:7" x14ac:dyDescent="0.2">
      <c r="B70" s="18"/>
      <c r="G70" s="19"/>
    </row>
    <row r="71" spans="2:7" x14ac:dyDescent="0.2">
      <c r="B71" s="18"/>
      <c r="G71" s="19"/>
    </row>
    <row r="72" spans="2:7" ht="21" x14ac:dyDescent="0.25">
      <c r="B72" s="18"/>
      <c r="C72" s="123" t="s">
        <v>35</v>
      </c>
      <c r="D72" s="123"/>
      <c r="E72" s="123"/>
      <c r="F72" s="123"/>
      <c r="G72" s="19"/>
    </row>
    <row r="73" spans="2:7" x14ac:dyDescent="0.2">
      <c r="B73" s="18"/>
      <c r="G73" s="19"/>
    </row>
    <row r="74" spans="2:7" x14ac:dyDescent="0.2">
      <c r="B74" s="18"/>
      <c r="C74" s="54" t="s">
        <v>36</v>
      </c>
      <c r="D74" s="56">
        <f>D22</f>
        <v>0</v>
      </c>
      <c r="E74" s="14"/>
      <c r="F74" s="16"/>
      <c r="G74" s="19"/>
    </row>
    <row r="75" spans="2:7" x14ac:dyDescent="0.2">
      <c r="B75" s="18"/>
      <c r="C75" s="54" t="s">
        <v>33</v>
      </c>
      <c r="D75" s="56">
        <f>D68</f>
        <v>0</v>
      </c>
      <c r="E75" s="14"/>
      <c r="F75" s="16"/>
      <c r="G75" s="19"/>
    </row>
    <row r="76" spans="2:7" x14ac:dyDescent="0.2">
      <c r="B76" s="18"/>
      <c r="C76" s="55" t="s">
        <v>37</v>
      </c>
      <c r="D76" s="67">
        <f>D74-D75</f>
        <v>0</v>
      </c>
      <c r="E76" s="15"/>
      <c r="F76" s="16"/>
      <c r="G76" s="19"/>
    </row>
    <row r="77" spans="2:7" x14ac:dyDescent="0.2">
      <c r="B77" s="18"/>
      <c r="G77" s="19"/>
    </row>
    <row r="78" spans="2:7" ht="17" thickBot="1" x14ac:dyDescent="0.25">
      <c r="B78" s="22"/>
      <c r="C78" s="23"/>
      <c r="D78" s="23"/>
      <c r="E78" s="23"/>
      <c r="F78" s="23"/>
      <c r="G78" s="24"/>
    </row>
  </sheetData>
  <mergeCells count="9">
    <mergeCell ref="C5:F5"/>
    <mergeCell ref="C25:F25"/>
    <mergeCell ref="C72:F72"/>
    <mergeCell ref="C7:E7"/>
    <mergeCell ref="C27:F27"/>
    <mergeCell ref="C12:D12"/>
    <mergeCell ref="C35:D35"/>
    <mergeCell ref="C49:D49"/>
    <mergeCell ref="C60:D60"/>
  </mergeCells>
  <pageMargins left="0.7" right="0.7" top="0.75" bottom="0.75" header="0.3" footer="0.3"/>
  <pageSetup orientation="portrait" horizontalDpi="0" verticalDpi="0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9"/>
  <sheetViews>
    <sheetView workbookViewId="0">
      <selection activeCell="C6" sqref="C6"/>
    </sheetView>
  </sheetViews>
  <sheetFormatPr baseColWidth="10" defaultRowHeight="16" x14ac:dyDescent="0.2"/>
  <cols>
    <col min="1" max="1" width="10.83203125" style="1"/>
    <col min="2" max="2" width="27.1640625" style="1" customWidth="1"/>
    <col min="3" max="3" width="28.83203125" style="1" bestFit="1" customWidth="1"/>
    <col min="4" max="4" width="29.1640625" style="1" bestFit="1" customWidth="1"/>
    <col min="5" max="5" width="18.83203125" style="1" bestFit="1" customWidth="1"/>
    <col min="6" max="6" width="21.6640625" style="1" bestFit="1" customWidth="1"/>
    <col min="7" max="7" width="20.1640625" style="1" bestFit="1" customWidth="1"/>
    <col min="8" max="16384" width="10.83203125" style="1"/>
  </cols>
  <sheetData>
    <row r="2" spans="2:8" ht="21" x14ac:dyDescent="0.25">
      <c r="B2" s="130" t="s">
        <v>0</v>
      </c>
      <c r="C2" s="131"/>
      <c r="D2" s="131"/>
      <c r="E2" s="131"/>
      <c r="F2" s="131"/>
      <c r="G2" s="132"/>
    </row>
    <row r="3" spans="2:8" x14ac:dyDescent="0.2">
      <c r="B3" s="71"/>
      <c r="G3" s="72"/>
    </row>
    <row r="4" spans="2:8" ht="20" x14ac:dyDescent="0.2">
      <c r="B4" s="133" t="s">
        <v>1</v>
      </c>
      <c r="C4" s="134"/>
      <c r="D4" s="134"/>
      <c r="E4" s="134"/>
      <c r="F4" s="134"/>
      <c r="G4" s="135"/>
    </row>
    <row r="5" spans="2:8" x14ac:dyDescent="0.2">
      <c r="B5" s="103" t="s">
        <v>2</v>
      </c>
      <c r="C5" s="31" t="s">
        <v>3</v>
      </c>
      <c r="D5" s="31" t="s">
        <v>8</v>
      </c>
      <c r="E5" s="31" t="s">
        <v>5</v>
      </c>
      <c r="F5" s="31" t="s">
        <v>6</v>
      </c>
      <c r="G5" s="104" t="s">
        <v>7</v>
      </c>
    </row>
    <row r="6" spans="2:8" x14ac:dyDescent="0.2">
      <c r="B6" s="105">
        <f>Table15[Estimated Number of Tickets]</f>
        <v>0</v>
      </c>
      <c r="C6" s="37">
        <f>Table15[Cost Per Ticket]</f>
        <v>0</v>
      </c>
      <c r="D6" s="37">
        <f>Table15[[ Budgeted Ticket Revenue]]</f>
        <v>0</v>
      </c>
      <c r="E6" s="57"/>
      <c r="F6" s="37">
        <f>Table1[Actual Ticket Sales]*Table1[Cost Per Ticket]</f>
        <v>0</v>
      </c>
      <c r="G6" s="106">
        <f>Table1[Actual Ticket Revenue]-Table1[Estimated Ticket Revenue]</f>
        <v>0</v>
      </c>
    </row>
    <row r="7" spans="2:8" ht="22" x14ac:dyDescent="0.2">
      <c r="B7" s="133" t="s">
        <v>18</v>
      </c>
      <c r="C7" s="134"/>
      <c r="D7" s="134"/>
      <c r="E7" s="29"/>
      <c r="F7" s="5"/>
      <c r="G7" s="73"/>
    </row>
    <row r="8" spans="2:8" x14ac:dyDescent="0.2">
      <c r="B8" s="103" t="s">
        <v>41</v>
      </c>
      <c r="C8" s="31" t="s">
        <v>10</v>
      </c>
      <c r="D8" s="32" t="s">
        <v>7</v>
      </c>
      <c r="G8" s="72"/>
    </row>
    <row r="9" spans="2:8" x14ac:dyDescent="0.2">
      <c r="B9" s="105">
        <f>'Budget Details'!D20</f>
        <v>0</v>
      </c>
      <c r="C9" s="37"/>
      <c r="D9" s="38">
        <f>Table13[[#This Row],[Estimated Other Revenue Items]]-Table13[[#This Row],[Actual Other Revenue]]</f>
        <v>0</v>
      </c>
      <c r="G9" s="72"/>
    </row>
    <row r="10" spans="2:8" ht="24" x14ac:dyDescent="0.2">
      <c r="B10" s="141" t="s">
        <v>42</v>
      </c>
      <c r="C10" s="142"/>
      <c r="D10" s="29"/>
      <c r="E10" s="29"/>
      <c r="G10" s="72"/>
    </row>
    <row r="11" spans="2:8" x14ac:dyDescent="0.2">
      <c r="B11" s="107" t="s">
        <v>43</v>
      </c>
      <c r="C11" s="58" t="s">
        <v>44</v>
      </c>
      <c r="D11" s="58" t="s">
        <v>7</v>
      </c>
      <c r="E11" s="3"/>
      <c r="F11" s="3"/>
      <c r="G11" s="74"/>
    </row>
    <row r="12" spans="2:8" x14ac:dyDescent="0.2">
      <c r="B12" s="108">
        <f>SUM(B9,D6)</f>
        <v>0</v>
      </c>
      <c r="C12" s="59">
        <f>SUM(Table13[Actual Other Revenue],Table1[Actual Ticket Revenue])</f>
        <v>0</v>
      </c>
      <c r="D12" s="59">
        <f>B12-C12</f>
        <v>0</v>
      </c>
      <c r="E12" s="3"/>
      <c r="F12" s="3"/>
      <c r="G12" s="74"/>
    </row>
    <row r="13" spans="2:8" x14ac:dyDescent="0.2">
      <c r="B13" s="83"/>
      <c r="C13" s="28"/>
      <c r="D13" s="28"/>
      <c r="E13" s="3"/>
      <c r="F13" s="3"/>
      <c r="G13" s="74"/>
    </row>
    <row r="14" spans="2:8" x14ac:dyDescent="0.2">
      <c r="B14" s="83"/>
      <c r="C14" s="28"/>
      <c r="D14" s="28"/>
      <c r="E14" s="3"/>
      <c r="F14" s="3"/>
      <c r="G14" s="74"/>
    </row>
    <row r="15" spans="2:8" ht="21" x14ac:dyDescent="0.25">
      <c r="B15" s="120" t="s">
        <v>12</v>
      </c>
      <c r="C15" s="121"/>
      <c r="D15" s="121"/>
      <c r="E15" s="121"/>
      <c r="F15" s="3"/>
      <c r="G15" s="74"/>
      <c r="H15" s="3"/>
    </row>
    <row r="16" spans="2:8" x14ac:dyDescent="0.2">
      <c r="B16" s="83"/>
      <c r="C16" s="3"/>
      <c r="D16" s="3"/>
      <c r="E16" s="3"/>
      <c r="F16" s="3"/>
      <c r="G16" s="74"/>
    </row>
    <row r="17" spans="2:8" ht="20" x14ac:dyDescent="0.2">
      <c r="B17" s="136"/>
      <c r="C17" s="137"/>
      <c r="D17" s="137"/>
      <c r="E17" s="137"/>
      <c r="F17" s="137"/>
      <c r="G17" s="138"/>
    </row>
    <row r="18" spans="2:8" x14ac:dyDescent="0.2">
      <c r="B18" s="84" t="s">
        <v>13</v>
      </c>
      <c r="C18" s="60" t="s">
        <v>48</v>
      </c>
      <c r="D18" s="60" t="s">
        <v>15</v>
      </c>
      <c r="E18" s="61" t="s">
        <v>7</v>
      </c>
      <c r="F18" s="3"/>
      <c r="G18" s="74"/>
      <c r="H18" s="3"/>
    </row>
    <row r="19" spans="2:8" ht="18" x14ac:dyDescent="0.2">
      <c r="B19" s="109" t="s">
        <v>11</v>
      </c>
      <c r="C19" s="45">
        <f>'Budget Details'!F33</f>
        <v>0</v>
      </c>
      <c r="D19" s="45"/>
      <c r="E19" s="47">
        <f>C19-D19</f>
        <v>0</v>
      </c>
      <c r="F19" s="3"/>
      <c r="G19" s="74"/>
      <c r="H19" s="3"/>
    </row>
    <row r="20" spans="2:8" ht="18" x14ac:dyDescent="0.2">
      <c r="B20" s="109" t="s">
        <v>21</v>
      </c>
      <c r="C20" s="45">
        <f>'Budget Details'!D44</f>
        <v>0</v>
      </c>
      <c r="D20" s="45"/>
      <c r="E20" s="47">
        <f t="shared" ref="E20:E22" si="0">C20-D20</f>
        <v>0</v>
      </c>
      <c r="F20" s="3"/>
      <c r="G20" s="74"/>
      <c r="H20" s="3"/>
    </row>
    <row r="21" spans="2:8" ht="18" x14ac:dyDescent="0.2">
      <c r="B21" s="109" t="s">
        <v>27</v>
      </c>
      <c r="C21" s="45">
        <f>'Budget Details'!D54</f>
        <v>0</v>
      </c>
      <c r="D21" s="45"/>
      <c r="E21" s="47">
        <f t="shared" si="0"/>
        <v>0</v>
      </c>
      <c r="F21" s="3"/>
      <c r="G21" s="74"/>
      <c r="H21" s="3"/>
    </row>
    <row r="22" spans="2:8" ht="18" x14ac:dyDescent="0.2">
      <c r="B22" s="110" t="s">
        <v>30</v>
      </c>
      <c r="C22" s="48">
        <f>'Budget Details'!D66</f>
        <v>0</v>
      </c>
      <c r="D22" s="48"/>
      <c r="E22" s="47">
        <f t="shared" si="0"/>
        <v>0</v>
      </c>
      <c r="F22" s="3"/>
      <c r="G22" s="74"/>
      <c r="H22" s="3"/>
    </row>
    <row r="23" spans="2:8" ht="24" x14ac:dyDescent="0.2">
      <c r="B23" s="143" t="s">
        <v>50</v>
      </c>
      <c r="C23" s="144"/>
      <c r="D23" s="137"/>
      <c r="E23" s="137"/>
      <c r="F23" s="137"/>
      <c r="G23" s="138"/>
    </row>
    <row r="24" spans="2:8" x14ac:dyDescent="0.2">
      <c r="B24" s="111" t="s">
        <v>51</v>
      </c>
      <c r="C24" s="62" t="s">
        <v>52</v>
      </c>
      <c r="D24" s="62" t="s">
        <v>7</v>
      </c>
      <c r="E24" s="3"/>
      <c r="F24" s="3"/>
      <c r="G24" s="72"/>
    </row>
    <row r="25" spans="2:8" ht="18" x14ac:dyDescent="0.2">
      <c r="B25" s="112">
        <f>SUM(C19:C22)</f>
        <v>0</v>
      </c>
      <c r="C25" s="45">
        <f>SUM(D18:D22)</f>
        <v>0</v>
      </c>
      <c r="D25" s="45">
        <f>B25-C25</f>
        <v>0</v>
      </c>
      <c r="E25" s="3"/>
      <c r="F25" s="3"/>
      <c r="G25" s="72"/>
    </row>
    <row r="26" spans="2:8" x14ac:dyDescent="0.2">
      <c r="B26" s="71"/>
      <c r="G26" s="72"/>
    </row>
    <row r="27" spans="2:8" ht="24" x14ac:dyDescent="0.2">
      <c r="B27" s="139" t="s">
        <v>53</v>
      </c>
      <c r="C27" s="140"/>
      <c r="G27" s="72"/>
    </row>
    <row r="28" spans="2:8" x14ac:dyDescent="0.2">
      <c r="B28" s="113" t="s">
        <v>54</v>
      </c>
      <c r="C28" s="63" t="s">
        <v>55</v>
      </c>
      <c r="D28" s="63" t="s">
        <v>7</v>
      </c>
      <c r="G28" s="72"/>
    </row>
    <row r="29" spans="2:8" x14ac:dyDescent="0.2">
      <c r="B29" s="114">
        <f>B12-B25</f>
        <v>0</v>
      </c>
      <c r="C29" s="115">
        <f>C12-C25</f>
        <v>0</v>
      </c>
      <c r="D29" s="115">
        <f>B29-C29</f>
        <v>0</v>
      </c>
      <c r="E29" s="116"/>
      <c r="F29" s="116"/>
      <c r="G29" s="117"/>
    </row>
  </sheetData>
  <mergeCells count="9">
    <mergeCell ref="B2:G2"/>
    <mergeCell ref="B4:G4"/>
    <mergeCell ref="B17:G17"/>
    <mergeCell ref="D23:G23"/>
    <mergeCell ref="B27:C27"/>
    <mergeCell ref="B15:E15"/>
    <mergeCell ref="B7:D7"/>
    <mergeCell ref="B10:C10"/>
    <mergeCell ref="B23:C23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Details</vt:lpstr>
      <vt:lpstr>Budget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Buckley</dc:creator>
  <cp:lastModifiedBy>Taylor Buckley</cp:lastModifiedBy>
  <dcterms:created xsi:type="dcterms:W3CDTF">2017-06-28T16:31:53Z</dcterms:created>
  <dcterms:modified xsi:type="dcterms:W3CDTF">2020-03-07T01:11:30Z</dcterms:modified>
</cp:coreProperties>
</file>